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20" tabRatio="864" activeTab="0"/>
  </bookViews>
  <sheets>
    <sheet name="01 THDT" sheetId="1" r:id="rId1"/>
    <sheet name="02a.ĐG BV 05 DA " sheetId="2" r:id="rId2"/>
    <sheet name="02a.ĐG BV DA 500KV" sheetId="3" r:id="rId3"/>
    <sheet name="03. Tong hop von" sheetId="4" r:id="rId4"/>
  </sheets>
  <definedNames>
    <definedName name="_xlnm.Print_Titles" localSheetId="0">'01 THDT'!$3:$4</definedName>
    <definedName name="_xlnm.Print_Titles" localSheetId="1">'02a.ĐG BV 05 DA '!$10:$10</definedName>
    <definedName name="_xlnm.Print_Titles" localSheetId="2">'02a.ĐG BV DA 500KV'!$5:$5</definedName>
  </definedNames>
  <calcPr fullCalcOnLoad="1"/>
</workbook>
</file>

<file path=xl/sharedStrings.xml><?xml version="1.0" encoding="utf-8"?>
<sst xmlns="http://schemas.openxmlformats.org/spreadsheetml/2006/main" count="110" uniqueCount="75">
  <si>
    <t>TT</t>
  </si>
  <si>
    <t>Xã</t>
  </si>
  <si>
    <t>Khoảnh</t>
  </si>
  <si>
    <t>Lô</t>
  </si>
  <si>
    <t>Hạng mục</t>
  </si>
  <si>
    <t>ĐVT</t>
  </si>
  <si>
    <t>Tiểu khu</t>
  </si>
  <si>
    <t>Tổng cộng</t>
  </si>
  <si>
    <t>c3</t>
  </si>
  <si>
    <t xml:space="preserve"> -</t>
  </si>
  <si>
    <t>Thông mã vĩ + Sơn tra</t>
  </si>
  <si>
    <t xml:space="preserve">Chi phí quản lý dự án </t>
  </si>
  <si>
    <t>II</t>
  </si>
  <si>
    <t>I</t>
  </si>
  <si>
    <t>Địa điểm thực hiện</t>
  </si>
  <si>
    <t>Chi phí trực tiếp</t>
  </si>
  <si>
    <t>Tổng</t>
  </si>
  <si>
    <t>Loài cây trồng</t>
  </si>
  <si>
    <t>Khối
 lượng</t>
  </si>
  <si>
    <t>Định 
mức</t>
  </si>
  <si>
    <t xml:space="preserve"> Số   
 công   </t>
  </si>
  <si>
    <t xml:space="preserve"> Ghi chú</t>
  </si>
  <si>
    <t>Bảo vệ rừng trồng</t>
  </si>
  <si>
    <t>Ha/năm</t>
  </si>
  <si>
    <t>Trả chủ đầu tư</t>
  </si>
  <si>
    <t>Trả người nhận khoán</t>
  </si>
  <si>
    <t>Chi phí quản lý dự án = 3% x (I)</t>
  </si>
  <si>
    <t>-</t>
  </si>
  <si>
    <t>Tổng vốn</t>
  </si>
  <si>
    <t xml:space="preserve">Các dự án : </t>
  </si>
  <si>
    <r>
      <t xml:space="preserve">Đơn giá
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(đồng) </t>
    </r>
  </si>
  <si>
    <t>Thành tiền
 (đồng)</t>
  </si>
  <si>
    <t>Mường Thín</t>
  </si>
  <si>
    <t>e2</t>
  </si>
  <si>
    <t>f2</t>
  </si>
  <si>
    <t>c2</t>
  </si>
  <si>
    <t>Tỏa Tình</t>
  </si>
  <si>
    <t>d2</t>
  </si>
  <si>
    <t>đ2</t>
  </si>
  <si>
    <t>đ3</t>
  </si>
  <si>
    <t>Quài Nưa</t>
  </si>
  <si>
    <t>a2</t>
  </si>
  <si>
    <t>b1</t>
  </si>
  <si>
    <t>Diện tích thực hiện bảo vệ</t>
  </si>
  <si>
    <t>Dự án Nghĩa trang thị xã Mường Lay</t>
  </si>
  <si>
    <t>Dự án Thủy lợi Pa Cô, khu tái định cư Đồi Cao, thị xã Mường Lay</t>
  </si>
  <si>
    <t>Dự án Thủy điện Nậm Mu 2, xã Mường Mùn, huyện Tuần Giáo</t>
  </si>
  <si>
    <t>Dự án Thủy điện Nậm Pay, xã Nà Tòng, huyện Tuần Giáo</t>
  </si>
  <si>
    <t>Dự án Tuyến đường vận hành VH1 thủy điện Long Tạo, xã Pú Xi, huyện Tuần Giáo</t>
  </si>
  <si>
    <t>Dự án Đường dây 500 KV Sơn La - Lai Châu</t>
  </si>
  <si>
    <t>Mỡ Thuần loài</t>
  </si>
  <si>
    <t>Địa điểm: 
- Các lô e2, f2, khoảnh 4, tiểu khu 615, lô c2, khoảnh 7, tiểu khu 614, xã Mường Thín, huyện Tuần Giáo.
- Các lô c2, c3, d2, đ2, đ3, e2, khoảnh 5, tiểu khu 618, xã Tỏa Tình, huyện Tuần Giáo.</t>
  </si>
  <si>
    <t>- Nghĩa trang thị xã Mường Lay.</t>
  </si>
  <si>
    <t>- Thủy lợi Pa Cô, khu tái định cư Đồi Cao, thị xã Mường Lay.</t>
  </si>
  <si>
    <t>- Thủy điện Nậm Mu 2, xã Mường Mùn, huyện Tuần Giáo.</t>
  </si>
  <si>
    <t>- Thủy điện Nậm Pay, xã Nà Tòng, huyện Tuần Giáo.</t>
  </si>
  <si>
    <t>- Tuyến đường vận hành VH1 thủy điện Long Tạo, xã Pú Xi, huyện Tuần Giáo.</t>
  </si>
  <si>
    <t>Chia theo dự án thực hiện</t>
  </si>
  <si>
    <t>- Dự án Đường dây 500 KV Sơn La - Lai Châu</t>
  </si>
  <si>
    <t>- Địa điểm: Các lô a2, b1, khoảnh 6, tiểu khu 609, xã Quài Nưa, huyện Tuần Giáo</t>
  </si>
  <si>
    <t>Nghĩa trang thị xã Mường Lay</t>
  </si>
  <si>
    <t>Thủy lợi Pa Cô, khu tái định cư Đồi Cao, thị xã Mường Lay</t>
  </si>
  <si>
    <t>Thủy điện Nậm Mu 2, xã Mường Mùn, huyện Tuần Giáo</t>
  </si>
  <si>
    <t>Thủy điện Nậm Pay, xã Nà Tòng, huyện Tuần Giáo</t>
  </si>
  <si>
    <t>Tuyến đường vận hành VH1 thủy điện Long Tạo, xã Pú Xi, huyện Tuần Giáo</t>
  </si>
  <si>
    <t>Đường dây 500 KV Sơn La - Lai Châu</t>
  </si>
  <si>
    <t>BIỂU 01: TỔNG HỢP DIỆN TÍCH BẢO VỆ RỪNG TRỒNG THAY THẾ NĂM THỨ 1 (NĂM 2020) 
CỦA BAN QUẢN LÝ RỪNG PHÒNG HỘ HUYỆN TUẦN GIÁO</t>
  </si>
  <si>
    <t>BIỂU 03: TỔNG HỢP VỐN ĐẦU TƯ BẢO VỆ RỪNG TRỒNG THAY THẾ NĂM THỨ 1 (NĂM 2020) 
CỦA BAN QUẢN LÝ RỪNG PHÒNG HỘ HUYỆN TUẦN GIÁO</t>
  </si>
  <si>
    <t>11 lô</t>
  </si>
  <si>
    <t>BIỂU 02a: DỰ TOÁN BẢO VỆ 01 HA RỪNG TRỒNG THAY THẾ NĂM THỨ 1 (NĂM 2020) 
CỦA BAN QUẢN LÝ RỪNG PHÒNG HỘ HUYỆN TUẦN GIÁO</t>
  </si>
  <si>
    <t>BIỂU 02b: DỰ TOÁN BẢO VỆ 01 HA RỪNG TRỒNG THAY THẾ NĂM THỨ 1 (NĂM 2020) 
CỦA BAN QUẢN LÝ RỪNG PHÒNG HỘ HUYỆN TUẦN GIÁO</t>
  </si>
  <si>
    <t xml:space="preserve">Chi phí trực tiếp </t>
  </si>
  <si>
    <t>3TK</t>
  </si>
  <si>
    <t>4K</t>
  </si>
  <si>
    <t>Đơn vị tính: đồng</t>
  </si>
</sst>
</file>

<file path=xl/styles.xml><?xml version="1.0" encoding="utf-8"?>
<styleSheet xmlns="http://schemas.openxmlformats.org/spreadsheetml/2006/main">
  <numFmts count="1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_);_(* \(#,##0\);_(* &quot;-&quot;_);_(@_)"/>
    <numFmt numFmtId="168" formatCode="_(* #,##0.0_);_(* \(#,##0.0\);_(* &quot;-&quot;??_);_(@_)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3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.VnTime"/>
      <family val="2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67" fontId="6" fillId="0" borderId="10" xfId="43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7" fontId="5" fillId="0" borderId="10" xfId="43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166" fontId="6" fillId="0" borderId="10" xfId="47" applyNumberFormat="1" applyFont="1" applyBorder="1" applyAlignment="1">
      <alignment horizontal="right" vertical="center"/>
    </xf>
    <xf numFmtId="168" fontId="9" fillId="0" borderId="10" xfId="47" applyNumberFormat="1" applyFont="1" applyBorder="1" applyAlignment="1">
      <alignment horizontal="center" vertical="center"/>
    </xf>
    <xf numFmtId="37" fontId="6" fillId="0" borderId="10" xfId="43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166" fontId="5" fillId="0" borderId="10" xfId="47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168" fontId="9" fillId="0" borderId="10" xfId="47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47" applyNumberFormat="1" applyFont="1" applyFill="1" applyBorder="1" applyAlignment="1">
      <alignment horizontal="right" vertical="center"/>
    </xf>
    <xf numFmtId="3" fontId="6" fillId="0" borderId="10" xfId="47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/>
    </xf>
    <xf numFmtId="166" fontId="6" fillId="0" borderId="0" xfId="0" applyNumberFormat="1" applyFont="1" applyFill="1" applyBorder="1" applyAlignment="1">
      <alignment horizontal="center" vertical="center" wrapText="1"/>
    </xf>
    <xf numFmtId="166" fontId="5" fillId="0" borderId="0" xfId="47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/>
    </xf>
    <xf numFmtId="0" fontId="47" fillId="0" borderId="0" xfId="0" applyNumberFormat="1" applyFont="1" applyAlignment="1" quotePrefix="1">
      <alignment vertical="center" wrapText="1"/>
    </xf>
    <xf numFmtId="0" fontId="47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left" vertical="center" wrapText="1"/>
    </xf>
    <xf numFmtId="0" fontId="47" fillId="0" borderId="0" xfId="0" applyNumberFormat="1" applyFont="1" applyAlignment="1" quotePrefix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10" xfId="44"/>
    <cellStyle name="Comma 2" xfId="45"/>
    <cellStyle name="Comma 2 2" xfId="46"/>
    <cellStyle name="Comma 3" xfId="47"/>
    <cellStyle name="Currency" xfId="48"/>
    <cellStyle name="Currency [0]" xfId="49"/>
    <cellStyle name="Check Cell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 2" xfId="60"/>
    <cellStyle name="Normal 2 3" xfId="61"/>
    <cellStyle name="Normal 2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0"/>
  <sheetViews>
    <sheetView tabSelected="1" zoomScalePageLayoutView="0" workbookViewId="0" topLeftCell="A1">
      <selection activeCell="B4" sqref="A4:IV4"/>
    </sheetView>
  </sheetViews>
  <sheetFormatPr defaultColWidth="9.00390625" defaultRowHeight="15.75"/>
  <cols>
    <col min="1" max="1" width="5.625" style="2" customWidth="1"/>
    <col min="2" max="2" width="13.125" style="2" customWidth="1"/>
    <col min="3" max="4" width="8.625" style="2" customWidth="1"/>
    <col min="5" max="5" width="6.625" style="1" customWidth="1"/>
    <col min="6" max="6" width="10.625" style="1" customWidth="1"/>
    <col min="7" max="12" width="12.625" style="1" customWidth="1"/>
    <col min="13" max="13" width="18.625" style="1" customWidth="1"/>
    <col min="14" max="16384" width="9.00390625" style="1" customWidth="1"/>
  </cols>
  <sheetData>
    <row r="1" spans="1:13" s="3" customFormat="1" ht="39.75" customHeight="1">
      <c r="A1" s="72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9" s="3" customFormat="1" ht="9.75" customHeight="1">
      <c r="A2" s="46"/>
      <c r="B2" s="70"/>
      <c r="C2" s="70"/>
      <c r="D2" s="70"/>
      <c r="E2" s="70"/>
      <c r="F2" s="70"/>
      <c r="G2" s="70"/>
      <c r="H2" s="70"/>
      <c r="I2" s="70"/>
    </row>
    <row r="3" spans="1:13" s="4" customFormat="1" ht="24.75" customHeight="1">
      <c r="A3" s="73" t="s">
        <v>0</v>
      </c>
      <c r="B3" s="71" t="s">
        <v>14</v>
      </c>
      <c r="C3" s="71"/>
      <c r="D3" s="71"/>
      <c r="E3" s="71"/>
      <c r="F3" s="76" t="s">
        <v>43</v>
      </c>
      <c r="G3" s="77"/>
      <c r="H3" s="77"/>
      <c r="I3" s="77"/>
      <c r="J3" s="77"/>
      <c r="K3" s="77"/>
      <c r="L3" s="78"/>
      <c r="M3" s="73" t="s">
        <v>17</v>
      </c>
    </row>
    <row r="4" spans="1:19" s="4" customFormat="1" ht="105" customHeight="1">
      <c r="A4" s="75"/>
      <c r="B4" s="49" t="s">
        <v>1</v>
      </c>
      <c r="C4" s="49" t="s">
        <v>6</v>
      </c>
      <c r="D4" s="49" t="s">
        <v>2</v>
      </c>
      <c r="E4" s="13" t="s">
        <v>3</v>
      </c>
      <c r="F4" s="52" t="s">
        <v>16</v>
      </c>
      <c r="G4" s="26" t="s">
        <v>44</v>
      </c>
      <c r="H4" s="26" t="s">
        <v>45</v>
      </c>
      <c r="I4" s="19" t="s">
        <v>46</v>
      </c>
      <c r="J4" s="19" t="s">
        <v>47</v>
      </c>
      <c r="K4" s="19" t="s">
        <v>48</v>
      </c>
      <c r="L4" s="19" t="s">
        <v>49</v>
      </c>
      <c r="M4" s="74"/>
      <c r="N4" s="20"/>
      <c r="O4" s="20"/>
      <c r="P4" s="20"/>
      <c r="Q4" s="20"/>
      <c r="R4" s="20"/>
      <c r="S4" s="20"/>
    </row>
    <row r="5" spans="1:13" s="4" customFormat="1" ht="24.75" customHeight="1">
      <c r="A5" s="84" t="s">
        <v>7</v>
      </c>
      <c r="B5" s="85"/>
      <c r="C5" s="7" t="s">
        <v>72</v>
      </c>
      <c r="D5" s="7" t="s">
        <v>73</v>
      </c>
      <c r="E5" s="6" t="s">
        <v>68</v>
      </c>
      <c r="F5" s="8">
        <f>F6+F10+F17</f>
        <v>35.1</v>
      </c>
      <c r="G5" s="24">
        <f>SUM(G6+G10+G17)</f>
        <v>8.620000000000001</v>
      </c>
      <c r="H5" s="24">
        <f>SUM(H6+H10+H17)</f>
        <v>7.56</v>
      </c>
      <c r="I5" s="24">
        <f>SUM(I6+I10+I17)</f>
        <v>11.01</v>
      </c>
      <c r="J5" s="16">
        <f>SUM(J6+J10+J17)</f>
        <v>3.8</v>
      </c>
      <c r="K5" s="24">
        <f>SUM(K6+K10+K17)</f>
        <v>2.5100000000000002</v>
      </c>
      <c r="L5" s="16">
        <f>SUM(L6+L10+L17)</f>
        <v>1.6</v>
      </c>
      <c r="M5" s="7"/>
    </row>
    <row r="6" spans="1:13" s="14" customFormat="1" ht="24.75" customHeight="1">
      <c r="A6" s="73">
        <v>1</v>
      </c>
      <c r="B6" s="79" t="s">
        <v>32</v>
      </c>
      <c r="C6" s="7"/>
      <c r="D6" s="7"/>
      <c r="E6" s="6"/>
      <c r="F6" s="25">
        <f>SUM(F7:F9)</f>
        <v>16.18</v>
      </c>
      <c r="G6" s="24">
        <f>SUM(G7:G9)</f>
        <v>8.620000000000001</v>
      </c>
      <c r="H6" s="24">
        <f>SUM(H7:H9)</f>
        <v>7.56</v>
      </c>
      <c r="I6" s="16"/>
      <c r="J6" s="16"/>
      <c r="K6" s="16"/>
      <c r="L6" s="16"/>
      <c r="M6" s="9"/>
    </row>
    <row r="7" spans="1:13" s="4" customFormat="1" ht="24.75" customHeight="1">
      <c r="A7" s="75"/>
      <c r="B7" s="80"/>
      <c r="C7" s="82">
        <v>615</v>
      </c>
      <c r="D7" s="82">
        <v>4</v>
      </c>
      <c r="E7" s="10" t="s">
        <v>33</v>
      </c>
      <c r="F7" s="11">
        <f>SUM(G7:L7)</f>
        <v>2.2</v>
      </c>
      <c r="G7" s="11">
        <v>2.2</v>
      </c>
      <c r="H7" s="11"/>
      <c r="I7" s="23"/>
      <c r="J7" s="11"/>
      <c r="K7" s="11"/>
      <c r="L7" s="11"/>
      <c r="M7" s="9" t="s">
        <v>50</v>
      </c>
    </row>
    <row r="8" spans="1:13" s="14" customFormat="1" ht="24.75" customHeight="1">
      <c r="A8" s="75"/>
      <c r="B8" s="80"/>
      <c r="C8" s="83"/>
      <c r="D8" s="83"/>
      <c r="E8" s="10" t="s">
        <v>34</v>
      </c>
      <c r="F8" s="23">
        <f aca="true" t="shared" si="0" ref="F8:F19">SUM(G8:L8)</f>
        <v>6.42</v>
      </c>
      <c r="G8" s="51">
        <v>6.42</v>
      </c>
      <c r="H8" s="51"/>
      <c r="I8" s="5"/>
      <c r="J8" s="9"/>
      <c r="K8" s="9"/>
      <c r="L8" s="9"/>
      <c r="M8" s="9" t="s">
        <v>50</v>
      </c>
    </row>
    <row r="9" spans="1:13" s="14" customFormat="1" ht="24.75" customHeight="1">
      <c r="A9" s="74"/>
      <c r="B9" s="81"/>
      <c r="C9" s="9">
        <v>614</v>
      </c>
      <c r="D9" s="9">
        <v>7</v>
      </c>
      <c r="E9" s="10" t="s">
        <v>35</v>
      </c>
      <c r="F9" s="23">
        <f t="shared" si="0"/>
        <v>7.56</v>
      </c>
      <c r="G9" s="12"/>
      <c r="H9" s="51">
        <v>7.56</v>
      </c>
      <c r="I9" s="5"/>
      <c r="J9" s="9"/>
      <c r="K9" s="9"/>
      <c r="L9" s="9"/>
      <c r="M9" s="9" t="s">
        <v>50</v>
      </c>
    </row>
    <row r="10" spans="1:13" s="14" customFormat="1" ht="24.75" customHeight="1">
      <c r="A10" s="73">
        <v>2</v>
      </c>
      <c r="B10" s="79" t="s">
        <v>36</v>
      </c>
      <c r="C10" s="50"/>
      <c r="D10" s="50"/>
      <c r="E10" s="6"/>
      <c r="F10" s="25">
        <f>SUM(F11:F16)</f>
        <v>17.32</v>
      </c>
      <c r="G10" s="8"/>
      <c r="H10" s="8"/>
      <c r="I10" s="25">
        <f>SUM(I11:I16)</f>
        <v>11.01</v>
      </c>
      <c r="J10" s="8">
        <f>SUM(J11:J16)</f>
        <v>3.8</v>
      </c>
      <c r="K10" s="25">
        <f>SUM(K11:K16)</f>
        <v>2.5100000000000002</v>
      </c>
      <c r="L10" s="8"/>
      <c r="M10" s="9"/>
    </row>
    <row r="11" spans="1:13" s="14" customFormat="1" ht="24.75" customHeight="1">
      <c r="A11" s="75"/>
      <c r="B11" s="80"/>
      <c r="C11" s="82">
        <v>618</v>
      </c>
      <c r="D11" s="82">
        <v>5</v>
      </c>
      <c r="E11" s="10" t="s">
        <v>35</v>
      </c>
      <c r="F11" s="11">
        <f t="shared" si="0"/>
        <v>3.6</v>
      </c>
      <c r="G11" s="12"/>
      <c r="H11" s="12"/>
      <c r="I11" s="5">
        <v>3.6</v>
      </c>
      <c r="J11" s="9"/>
      <c r="K11" s="9"/>
      <c r="L11" s="9"/>
      <c r="M11" s="9" t="s">
        <v>10</v>
      </c>
    </row>
    <row r="12" spans="1:13" s="14" customFormat="1" ht="24.75" customHeight="1">
      <c r="A12" s="75"/>
      <c r="B12" s="80"/>
      <c r="C12" s="86"/>
      <c r="D12" s="86"/>
      <c r="E12" s="10" t="s">
        <v>8</v>
      </c>
      <c r="F12" s="11">
        <f t="shared" si="0"/>
        <v>4.1</v>
      </c>
      <c r="G12" s="12"/>
      <c r="H12" s="12"/>
      <c r="I12" s="5">
        <v>4.1</v>
      </c>
      <c r="J12" s="9"/>
      <c r="K12" s="9"/>
      <c r="L12" s="9"/>
      <c r="M12" s="9" t="s">
        <v>10</v>
      </c>
    </row>
    <row r="13" spans="1:13" s="14" customFormat="1" ht="24.75" customHeight="1">
      <c r="A13" s="75"/>
      <c r="B13" s="80"/>
      <c r="C13" s="86"/>
      <c r="D13" s="86"/>
      <c r="E13" s="10" t="s">
        <v>37</v>
      </c>
      <c r="F13" s="11">
        <f t="shared" si="0"/>
        <v>1.2</v>
      </c>
      <c r="G13" s="12"/>
      <c r="H13" s="12"/>
      <c r="I13" s="5">
        <v>0.31</v>
      </c>
      <c r="J13" s="9"/>
      <c r="K13" s="9">
        <v>0.89</v>
      </c>
      <c r="L13" s="9"/>
      <c r="M13" s="9" t="s">
        <v>10</v>
      </c>
    </row>
    <row r="14" spans="1:13" s="14" customFormat="1" ht="24.75" customHeight="1">
      <c r="A14" s="75"/>
      <c r="B14" s="80"/>
      <c r="C14" s="86"/>
      <c r="D14" s="86"/>
      <c r="E14" s="10" t="s">
        <v>38</v>
      </c>
      <c r="F14" s="53">
        <f t="shared" si="0"/>
        <v>3</v>
      </c>
      <c r="G14" s="17"/>
      <c r="H14" s="12"/>
      <c r="I14" s="5">
        <v>3</v>
      </c>
      <c r="J14" s="9"/>
      <c r="K14" s="9"/>
      <c r="L14" s="9"/>
      <c r="M14" s="9" t="s">
        <v>10</v>
      </c>
    </row>
    <row r="15" spans="1:13" s="14" customFormat="1" ht="24.75" customHeight="1">
      <c r="A15" s="75"/>
      <c r="B15" s="80"/>
      <c r="C15" s="86"/>
      <c r="D15" s="86"/>
      <c r="E15" s="10" t="s">
        <v>39</v>
      </c>
      <c r="F15" s="11">
        <f t="shared" si="0"/>
        <v>3.8</v>
      </c>
      <c r="G15" s="12"/>
      <c r="H15" s="12"/>
      <c r="I15" s="5"/>
      <c r="J15" s="9">
        <v>3.8</v>
      </c>
      <c r="K15" s="9"/>
      <c r="L15" s="9"/>
      <c r="M15" s="9" t="s">
        <v>10</v>
      </c>
    </row>
    <row r="16" spans="1:13" s="14" customFormat="1" ht="24.75" customHeight="1">
      <c r="A16" s="74"/>
      <c r="B16" s="81"/>
      <c r="C16" s="83"/>
      <c r="D16" s="83"/>
      <c r="E16" s="10" t="s">
        <v>33</v>
      </c>
      <c r="F16" s="23">
        <f t="shared" si="0"/>
        <v>1.62</v>
      </c>
      <c r="G16" s="12"/>
      <c r="H16" s="12"/>
      <c r="I16" s="5"/>
      <c r="J16" s="9"/>
      <c r="K16" s="9">
        <v>1.62</v>
      </c>
      <c r="L16" s="9"/>
      <c r="M16" s="9" t="s">
        <v>10</v>
      </c>
    </row>
    <row r="17" spans="1:13" s="14" customFormat="1" ht="24.75" customHeight="1">
      <c r="A17" s="73">
        <v>3</v>
      </c>
      <c r="B17" s="79" t="s">
        <v>40</v>
      </c>
      <c r="C17" s="7"/>
      <c r="D17" s="7"/>
      <c r="E17" s="6"/>
      <c r="F17" s="8">
        <f>SUM(F18:F19)</f>
        <v>1.6</v>
      </c>
      <c r="G17" s="16"/>
      <c r="H17" s="16"/>
      <c r="I17" s="16"/>
      <c r="J17" s="16"/>
      <c r="K17" s="16"/>
      <c r="L17" s="16">
        <f>SUM(L18:L19)</f>
        <v>1.6</v>
      </c>
      <c r="M17" s="9"/>
    </row>
    <row r="18" spans="1:13" s="14" customFormat="1" ht="24.75" customHeight="1">
      <c r="A18" s="75"/>
      <c r="B18" s="80"/>
      <c r="C18" s="82">
        <v>609</v>
      </c>
      <c r="D18" s="82">
        <v>6</v>
      </c>
      <c r="E18" s="10" t="s">
        <v>41</v>
      </c>
      <c r="F18" s="11">
        <f t="shared" si="0"/>
        <v>1.3</v>
      </c>
      <c r="G18" s="12"/>
      <c r="H18" s="12"/>
      <c r="I18" s="5"/>
      <c r="J18" s="9"/>
      <c r="K18" s="9"/>
      <c r="L18" s="9">
        <v>1.3</v>
      </c>
      <c r="M18" s="9" t="s">
        <v>50</v>
      </c>
    </row>
    <row r="19" spans="1:13" s="14" customFormat="1" ht="24.75" customHeight="1">
      <c r="A19" s="74"/>
      <c r="B19" s="81"/>
      <c r="C19" s="83"/>
      <c r="D19" s="83"/>
      <c r="E19" s="10" t="s">
        <v>42</v>
      </c>
      <c r="F19" s="11">
        <f t="shared" si="0"/>
        <v>0.3</v>
      </c>
      <c r="G19" s="12"/>
      <c r="H19" s="12"/>
      <c r="I19" s="5"/>
      <c r="J19" s="9"/>
      <c r="K19" s="9"/>
      <c r="L19" s="9">
        <v>0.3</v>
      </c>
      <c r="M19" s="9" t="s">
        <v>50</v>
      </c>
    </row>
    <row r="20" spans="11:12" ht="15.75" customHeight="1">
      <c r="K20" s="15"/>
      <c r="L20" s="15"/>
    </row>
    <row r="21" ht="15.75" customHeight="1"/>
  </sheetData>
  <sheetProtection/>
  <mergeCells count="19">
    <mergeCell ref="A17:A19"/>
    <mergeCell ref="B17:B19"/>
    <mergeCell ref="C18:C19"/>
    <mergeCell ref="D18:D19"/>
    <mergeCell ref="A5:B5"/>
    <mergeCell ref="A6:A9"/>
    <mergeCell ref="B6:B9"/>
    <mergeCell ref="C7:C8"/>
    <mergeCell ref="D7:D8"/>
    <mergeCell ref="A10:A16"/>
    <mergeCell ref="B10:B16"/>
    <mergeCell ref="C11:C16"/>
    <mergeCell ref="D11:D16"/>
    <mergeCell ref="B2:I2"/>
    <mergeCell ref="B3:E3"/>
    <mergeCell ref="A1:M1"/>
    <mergeCell ref="M3:M4"/>
    <mergeCell ref="A3:A4"/>
    <mergeCell ref="F3:L3"/>
  </mergeCells>
  <printOptions horizontalCentered="1"/>
  <pageMargins left="0.3937007874015748" right="0.1968503937007874" top="0.3937007874015748" bottom="0.3937007874015748" header="0" footer="0"/>
  <pageSetup horizontalDpi="600" verticalDpi="600" orientation="landscape" paperSize="9" scale="90" r:id="rId1"/>
  <ignoredErrors>
    <ignoredError sqref="F17 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PageLayoutView="0" workbookViewId="0" topLeftCell="A1">
      <selection activeCell="B12" sqref="B12"/>
    </sheetView>
  </sheetViews>
  <sheetFormatPr defaultColWidth="9.00390625" defaultRowHeight="15.75"/>
  <cols>
    <col min="1" max="1" width="5.625" style="1" customWidth="1"/>
    <col min="2" max="2" width="42.75390625" style="1" customWidth="1"/>
    <col min="3" max="6" width="8.625" style="1" customWidth="1"/>
    <col min="7" max="7" width="14.625" style="1" customWidth="1"/>
    <col min="8" max="9" width="17.625" style="1" customWidth="1"/>
    <col min="10" max="16384" width="9.00390625" style="1" customWidth="1"/>
  </cols>
  <sheetData>
    <row r="1" spans="1:9" ht="39.75" customHeight="1">
      <c r="A1" s="89" t="s">
        <v>69</v>
      </c>
      <c r="B1" s="90"/>
      <c r="C1" s="90"/>
      <c r="D1" s="90"/>
      <c r="E1" s="90"/>
      <c r="F1" s="90"/>
      <c r="G1" s="90"/>
      <c r="H1" s="90"/>
      <c r="I1" s="90"/>
    </row>
    <row r="2" spans="1:9" ht="21.75" customHeight="1">
      <c r="A2" s="93" t="s">
        <v>29</v>
      </c>
      <c r="B2" s="93"/>
      <c r="C2" s="93"/>
      <c r="D2" s="93"/>
      <c r="E2" s="93"/>
      <c r="F2" s="93"/>
      <c r="G2" s="93"/>
      <c r="H2" s="93"/>
      <c r="I2" s="93"/>
    </row>
    <row r="3" spans="1:9" ht="21.75" customHeight="1">
      <c r="A3" s="91" t="s">
        <v>52</v>
      </c>
      <c r="B3" s="92"/>
      <c r="C3" s="92"/>
      <c r="D3" s="92"/>
      <c r="E3" s="92"/>
      <c r="F3" s="92"/>
      <c r="G3" s="92"/>
      <c r="H3" s="92"/>
      <c r="I3" s="92"/>
    </row>
    <row r="4" spans="1:9" ht="21.75" customHeight="1">
      <c r="A4" s="91" t="s">
        <v>53</v>
      </c>
      <c r="B4" s="92"/>
      <c r="C4" s="92"/>
      <c r="D4" s="92"/>
      <c r="E4" s="92"/>
      <c r="F4" s="92"/>
      <c r="G4" s="92"/>
      <c r="H4" s="92"/>
      <c r="I4" s="92"/>
    </row>
    <row r="5" spans="1:9" ht="21.75" customHeight="1">
      <c r="A5" s="91" t="s">
        <v>54</v>
      </c>
      <c r="B5" s="92"/>
      <c r="C5" s="92"/>
      <c r="D5" s="92"/>
      <c r="E5" s="92"/>
      <c r="F5" s="92"/>
      <c r="G5" s="92"/>
      <c r="H5" s="92"/>
      <c r="I5" s="92"/>
    </row>
    <row r="6" spans="1:9" ht="21.75" customHeight="1">
      <c r="A6" s="91" t="s">
        <v>55</v>
      </c>
      <c r="B6" s="92"/>
      <c r="C6" s="92"/>
      <c r="D6" s="92"/>
      <c r="E6" s="92"/>
      <c r="F6" s="92"/>
      <c r="G6" s="92"/>
      <c r="H6" s="92"/>
      <c r="I6" s="92"/>
    </row>
    <row r="7" spans="1:9" ht="21.75" customHeight="1">
      <c r="A7" s="91" t="s">
        <v>56</v>
      </c>
      <c r="B7" s="92"/>
      <c r="C7" s="92"/>
      <c r="D7" s="92"/>
      <c r="E7" s="92"/>
      <c r="F7" s="92"/>
      <c r="G7" s="92"/>
      <c r="H7" s="92"/>
      <c r="I7" s="92"/>
    </row>
    <row r="8" spans="1:9" ht="49.5" customHeight="1">
      <c r="A8" s="87" t="s">
        <v>51</v>
      </c>
      <c r="B8" s="88"/>
      <c r="C8" s="88"/>
      <c r="D8" s="88"/>
      <c r="E8" s="88"/>
      <c r="F8" s="88"/>
      <c r="G8" s="88"/>
      <c r="H8" s="88"/>
      <c r="I8" s="88"/>
    </row>
    <row r="9" spans="1:9" ht="15">
      <c r="A9" s="31"/>
      <c r="B9" s="31"/>
      <c r="C9" s="31"/>
      <c r="D9" s="31"/>
      <c r="E9" s="31"/>
      <c r="F9" s="31"/>
      <c r="G9" s="31"/>
      <c r="H9" s="31"/>
      <c r="I9" s="31"/>
    </row>
    <row r="10" spans="1:9" ht="39.75" customHeight="1">
      <c r="A10" s="7" t="s">
        <v>0</v>
      </c>
      <c r="B10" s="6" t="s">
        <v>4</v>
      </c>
      <c r="C10" s="27" t="s">
        <v>5</v>
      </c>
      <c r="D10" s="28" t="s">
        <v>18</v>
      </c>
      <c r="E10" s="27" t="s">
        <v>19</v>
      </c>
      <c r="F10" s="27" t="s">
        <v>20</v>
      </c>
      <c r="G10" s="27" t="s">
        <v>30</v>
      </c>
      <c r="H10" s="27" t="s">
        <v>31</v>
      </c>
      <c r="I10" s="22" t="s">
        <v>21</v>
      </c>
    </row>
    <row r="11" spans="1:9" ht="24.75" customHeight="1">
      <c r="A11" s="84" t="s">
        <v>7</v>
      </c>
      <c r="B11" s="85"/>
      <c r="C11" s="27"/>
      <c r="D11" s="28"/>
      <c r="E11" s="27"/>
      <c r="F11" s="27"/>
      <c r="G11" s="27"/>
      <c r="H11" s="18">
        <f>H12+H14</f>
        <v>1340697</v>
      </c>
      <c r="I11" s="54"/>
    </row>
    <row r="12" spans="1:9" ht="24.75" customHeight="1">
      <c r="A12" s="7" t="s">
        <v>13</v>
      </c>
      <c r="B12" s="32" t="s">
        <v>71</v>
      </c>
      <c r="C12" s="33"/>
      <c r="D12" s="34"/>
      <c r="E12" s="9"/>
      <c r="F12" s="9"/>
      <c r="G12" s="35"/>
      <c r="H12" s="36">
        <f>H13</f>
        <v>1301648</v>
      </c>
      <c r="I12" s="55"/>
    </row>
    <row r="13" spans="1:9" ht="24.75" customHeight="1">
      <c r="A13" s="9" t="s">
        <v>9</v>
      </c>
      <c r="B13" s="39" t="s">
        <v>22</v>
      </c>
      <c r="C13" s="10" t="s">
        <v>23</v>
      </c>
      <c r="D13" s="34">
        <v>1</v>
      </c>
      <c r="E13" s="41">
        <v>7.28</v>
      </c>
      <c r="F13" s="65">
        <f>ROUND(E13*D13,1)</f>
        <v>7.3</v>
      </c>
      <c r="G13" s="35">
        <v>178308</v>
      </c>
      <c r="H13" s="40">
        <f>ROUND(F13*G13,0)</f>
        <v>1301648</v>
      </c>
      <c r="I13" s="56" t="s">
        <v>25</v>
      </c>
    </row>
    <row r="14" spans="1:9" ht="24.75" customHeight="1">
      <c r="A14" s="7" t="s">
        <v>12</v>
      </c>
      <c r="B14" s="43" t="s">
        <v>26</v>
      </c>
      <c r="C14" s="7"/>
      <c r="D14" s="38"/>
      <c r="E14" s="7"/>
      <c r="F14" s="7"/>
      <c r="G14" s="42"/>
      <c r="H14" s="36">
        <f>ROUND(3%*(H12),0)</f>
        <v>39049</v>
      </c>
      <c r="I14" s="57" t="s">
        <v>24</v>
      </c>
    </row>
  </sheetData>
  <sheetProtection/>
  <mergeCells count="9">
    <mergeCell ref="A11:B11"/>
    <mergeCell ref="A8:I8"/>
    <mergeCell ref="A1:I1"/>
    <mergeCell ref="A3:I3"/>
    <mergeCell ref="A2:I2"/>
    <mergeCell ref="A7:I7"/>
    <mergeCell ref="A6:I6"/>
    <mergeCell ref="A5:I5"/>
    <mergeCell ref="A4:I4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9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5.625" style="1" customWidth="1"/>
    <col min="2" max="2" width="42.75390625" style="1" customWidth="1"/>
    <col min="3" max="6" width="8.625" style="1" customWidth="1"/>
    <col min="7" max="7" width="14.625" style="1" customWidth="1"/>
    <col min="8" max="9" width="17.625" style="1" customWidth="1"/>
    <col min="10" max="16384" width="9.00390625" style="1" customWidth="1"/>
  </cols>
  <sheetData>
    <row r="1" spans="1:9" ht="39.75" customHeight="1">
      <c r="A1" s="89" t="s">
        <v>70</v>
      </c>
      <c r="B1" s="90"/>
      <c r="C1" s="90"/>
      <c r="D1" s="90"/>
      <c r="E1" s="90"/>
      <c r="F1" s="90"/>
      <c r="G1" s="90"/>
      <c r="H1" s="90"/>
      <c r="I1" s="90"/>
    </row>
    <row r="2" spans="1:9" ht="24.75" customHeight="1">
      <c r="A2" s="95" t="s">
        <v>58</v>
      </c>
      <c r="B2" s="93"/>
      <c r="C2" s="93"/>
      <c r="D2" s="93"/>
      <c r="E2" s="93"/>
      <c r="F2" s="93"/>
      <c r="G2" s="93"/>
      <c r="H2" s="93"/>
      <c r="I2" s="93"/>
    </row>
    <row r="3" spans="1:9" ht="24.75" customHeight="1">
      <c r="A3" s="94" t="s">
        <v>59</v>
      </c>
      <c r="B3" s="88"/>
      <c r="C3" s="88"/>
      <c r="D3" s="88"/>
      <c r="E3" s="88"/>
      <c r="F3" s="88"/>
      <c r="G3" s="88"/>
      <c r="H3" s="88"/>
      <c r="I3" s="88"/>
    </row>
    <row r="4" spans="1:9" ht="15">
      <c r="A4" s="48"/>
      <c r="B4" s="48"/>
      <c r="C4" s="48"/>
      <c r="D4" s="48"/>
      <c r="E4" s="48"/>
      <c r="F4" s="48"/>
      <c r="G4" s="48"/>
      <c r="H4" s="48"/>
      <c r="I4" s="48"/>
    </row>
    <row r="5" spans="1:9" ht="39.75" customHeight="1">
      <c r="A5" s="7" t="s">
        <v>0</v>
      </c>
      <c r="B5" s="6" t="s">
        <v>4</v>
      </c>
      <c r="C5" s="27" t="s">
        <v>5</v>
      </c>
      <c r="D5" s="28" t="s">
        <v>18</v>
      </c>
      <c r="E5" s="27" t="s">
        <v>19</v>
      </c>
      <c r="F5" s="27" t="s">
        <v>20</v>
      </c>
      <c r="G5" s="27" t="s">
        <v>30</v>
      </c>
      <c r="H5" s="27" t="s">
        <v>31</v>
      </c>
      <c r="I5" s="47" t="s">
        <v>21</v>
      </c>
    </row>
    <row r="6" spans="1:9" ht="24.75" customHeight="1">
      <c r="A6" s="84" t="s">
        <v>7</v>
      </c>
      <c r="B6" s="85"/>
      <c r="C6" s="27"/>
      <c r="D6" s="28"/>
      <c r="E6" s="27"/>
      <c r="F6" s="27"/>
      <c r="G6" s="27"/>
      <c r="H6" s="18">
        <f>H7+H9</f>
        <v>751900</v>
      </c>
      <c r="I6" s="47"/>
    </row>
    <row r="7" spans="1:9" ht="24.75" customHeight="1">
      <c r="A7" s="7" t="s">
        <v>13</v>
      </c>
      <c r="B7" s="32" t="s">
        <v>71</v>
      </c>
      <c r="C7" s="33"/>
      <c r="D7" s="34"/>
      <c r="E7" s="9"/>
      <c r="F7" s="9"/>
      <c r="G7" s="35"/>
      <c r="H7" s="36">
        <f>H8</f>
        <v>730000</v>
      </c>
      <c r="I7" s="37"/>
    </row>
    <row r="8" spans="1:9" ht="24.75" customHeight="1">
      <c r="A8" s="9" t="s">
        <v>9</v>
      </c>
      <c r="B8" s="39" t="s">
        <v>22</v>
      </c>
      <c r="C8" s="10" t="s">
        <v>23</v>
      </c>
      <c r="D8" s="34">
        <v>1</v>
      </c>
      <c r="E8" s="41">
        <v>7.28</v>
      </c>
      <c r="F8" s="65">
        <f>ROUND(E8*D8,1)</f>
        <v>7.3</v>
      </c>
      <c r="G8" s="35">
        <v>100000</v>
      </c>
      <c r="H8" s="40">
        <f>ROUND(F8*G8,0)</f>
        <v>730000</v>
      </c>
      <c r="I8" s="56" t="s">
        <v>25</v>
      </c>
    </row>
    <row r="9" spans="1:9" ht="24.75" customHeight="1">
      <c r="A9" s="7" t="s">
        <v>12</v>
      </c>
      <c r="B9" s="43" t="s">
        <v>26</v>
      </c>
      <c r="C9" s="7"/>
      <c r="D9" s="38"/>
      <c r="E9" s="7"/>
      <c r="F9" s="7"/>
      <c r="G9" s="42"/>
      <c r="H9" s="36">
        <f>ROUND(3%*(H7),0)</f>
        <v>21900</v>
      </c>
      <c r="I9" s="57" t="s">
        <v>24</v>
      </c>
    </row>
  </sheetData>
  <sheetProtection/>
  <mergeCells count="4">
    <mergeCell ref="A3:I3"/>
    <mergeCell ref="A1:I1"/>
    <mergeCell ref="A2:I2"/>
    <mergeCell ref="A6:B6"/>
  </mergeCells>
  <printOptions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10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5.75"/>
  <cols>
    <col min="1" max="1" width="6.625" style="1" customWidth="1"/>
    <col min="2" max="2" width="26.625" style="1" customWidth="1"/>
    <col min="3" max="9" width="16.25390625" style="1" customWidth="1"/>
    <col min="10" max="10" width="9.00390625" style="1" customWidth="1"/>
    <col min="11" max="11" width="16.625" style="1" customWidth="1"/>
    <col min="12" max="12" width="14.75390625" style="1" bestFit="1" customWidth="1"/>
    <col min="13" max="254" width="9.00390625" style="1" customWidth="1"/>
    <col min="255" max="255" width="5.375" style="1" customWidth="1"/>
    <col min="256" max="16384" width="18.625" style="1" customWidth="1"/>
  </cols>
  <sheetData>
    <row r="1" spans="1:9" ht="39.75" customHeight="1">
      <c r="A1" s="96" t="s">
        <v>67</v>
      </c>
      <c r="B1" s="97"/>
      <c r="C1" s="97"/>
      <c r="D1" s="97"/>
      <c r="E1" s="97"/>
      <c r="F1" s="97"/>
      <c r="G1" s="97"/>
      <c r="H1" s="97"/>
      <c r="I1" s="97"/>
    </row>
    <row r="2" spans="1:9" ht="1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24.75" customHeight="1">
      <c r="A3" s="14"/>
      <c r="B3" s="14"/>
      <c r="C3" s="14"/>
      <c r="D3" s="14"/>
      <c r="E3" s="14"/>
      <c r="F3" s="14"/>
      <c r="G3" s="14"/>
      <c r="H3" s="101" t="s">
        <v>74</v>
      </c>
      <c r="I3" s="101"/>
    </row>
    <row r="4" spans="1:9" s="3" customFormat="1" ht="30" customHeight="1">
      <c r="A4" s="98" t="s">
        <v>0</v>
      </c>
      <c r="B4" s="98" t="s">
        <v>4</v>
      </c>
      <c r="C4" s="71" t="s">
        <v>28</v>
      </c>
      <c r="D4" s="100" t="s">
        <v>57</v>
      </c>
      <c r="E4" s="100"/>
      <c r="F4" s="100"/>
      <c r="G4" s="100"/>
      <c r="H4" s="100"/>
      <c r="I4" s="100"/>
    </row>
    <row r="5" spans="1:12" ht="79.5" customHeight="1">
      <c r="A5" s="99"/>
      <c r="B5" s="99"/>
      <c r="C5" s="71"/>
      <c r="D5" s="26" t="s">
        <v>60</v>
      </c>
      <c r="E5" s="26" t="s">
        <v>61</v>
      </c>
      <c r="F5" s="19" t="s">
        <v>62</v>
      </c>
      <c r="G5" s="19" t="s">
        <v>63</v>
      </c>
      <c r="H5" s="19" t="s">
        <v>64</v>
      </c>
      <c r="I5" s="19" t="s">
        <v>65</v>
      </c>
      <c r="L5" s="66"/>
    </row>
    <row r="6" spans="1:12" ht="30" customHeight="1">
      <c r="A6" s="76" t="s">
        <v>7</v>
      </c>
      <c r="B6" s="78"/>
      <c r="C6" s="58">
        <f>C7+C9</f>
        <v>46116387</v>
      </c>
      <c r="D6" s="59">
        <f>D7+D9</f>
        <v>11556808</v>
      </c>
      <c r="E6" s="59">
        <f>E7+E9</f>
        <v>10135669</v>
      </c>
      <c r="F6" s="59">
        <f>F7+F9</f>
        <v>14761073</v>
      </c>
      <c r="G6" s="59">
        <f>G7+G9</f>
        <v>5094648</v>
      </c>
      <c r="H6" s="59">
        <f>H7+H9</f>
        <v>3365149</v>
      </c>
      <c r="I6" s="59">
        <f>I7+I9</f>
        <v>1203040</v>
      </c>
      <c r="K6" s="67"/>
      <c r="L6" s="66"/>
    </row>
    <row r="7" spans="1:12" ht="30" customHeight="1">
      <c r="A7" s="21">
        <v>1</v>
      </c>
      <c r="B7" s="29" t="s">
        <v>15</v>
      </c>
      <c r="C7" s="60">
        <f>C8</f>
        <v>44773207</v>
      </c>
      <c r="D7" s="60">
        <f>D8</f>
        <v>11220206</v>
      </c>
      <c r="E7" s="60">
        <f>E8</f>
        <v>9840459</v>
      </c>
      <c r="F7" s="60">
        <f>F8</f>
        <v>14331144</v>
      </c>
      <c r="G7" s="60">
        <f>G8</f>
        <v>4946262</v>
      </c>
      <c r="H7" s="60">
        <f>H8</f>
        <v>3267136</v>
      </c>
      <c r="I7" s="60">
        <f>I8</f>
        <v>1168000</v>
      </c>
      <c r="L7" s="68"/>
    </row>
    <row r="8" spans="1:12" ht="30" customHeight="1">
      <c r="A8" s="44" t="s">
        <v>27</v>
      </c>
      <c r="B8" s="45" t="str">
        <f>'02a.ĐG BV 05 DA '!B13</f>
        <v>Bảo vệ rừng trồng</v>
      </c>
      <c r="C8" s="61">
        <f>SUM(D8:I8)</f>
        <v>44773207</v>
      </c>
      <c r="D8" s="61">
        <f>ROUND('01 THDT'!G5*'02a.ĐG BV 05 DA '!H13,0)</f>
        <v>11220206</v>
      </c>
      <c r="E8" s="62">
        <f>ROUND('01 THDT'!H5*'02a.ĐG BV 05 DA '!H13,0)</f>
        <v>9840459</v>
      </c>
      <c r="F8" s="62">
        <f>ROUND('01 THDT'!I5*'02a.ĐG BV 05 DA '!H13,0)</f>
        <v>14331144</v>
      </c>
      <c r="G8" s="62">
        <f>ROUND('01 THDT'!J5*'02a.ĐG BV 05 DA '!H13,0)</f>
        <v>4946262</v>
      </c>
      <c r="H8" s="63">
        <f>ROUND('01 THDT'!K5*'02a.ĐG BV 05 DA '!H13,0)</f>
        <v>3267136</v>
      </c>
      <c r="I8" s="63">
        <f>ROUND('01 THDT'!L5*'02a.ĐG BV DA 500KV'!H8,0)</f>
        <v>1168000</v>
      </c>
      <c r="L8" s="68"/>
    </row>
    <row r="9" spans="1:12" ht="30" customHeight="1">
      <c r="A9" s="7">
        <v>2</v>
      </c>
      <c r="B9" s="30" t="s">
        <v>11</v>
      </c>
      <c r="C9" s="60">
        <f>SUM(D9:I9)</f>
        <v>1343180</v>
      </c>
      <c r="D9" s="60">
        <f>ROUND('01 THDT'!G5*'02a.ĐG BV 05 DA '!H14,0)</f>
        <v>336602</v>
      </c>
      <c r="E9" s="64">
        <f>ROUND('01 THDT'!H5*'02a.ĐG BV 05 DA '!H14,0)</f>
        <v>295210</v>
      </c>
      <c r="F9" s="64">
        <f>ROUND('01 THDT'!I5*'02a.ĐG BV 05 DA '!H14,0)</f>
        <v>429929</v>
      </c>
      <c r="G9" s="64">
        <f>ROUND('01 THDT'!J5*'02a.ĐG BV 05 DA '!H14,0)</f>
        <v>148386</v>
      </c>
      <c r="H9" s="64">
        <f>ROUND('01 THDT'!K5*'02a.ĐG BV 05 DA '!H14,0)</f>
        <v>98013</v>
      </c>
      <c r="I9" s="64">
        <f>ROUND('01 THDT'!L5*'02a.ĐG BV DA 500KV'!H9,0)</f>
        <v>35040</v>
      </c>
      <c r="L9" s="68"/>
    </row>
    <row r="10" ht="15">
      <c r="K10" s="69"/>
    </row>
  </sheetData>
  <sheetProtection/>
  <mergeCells count="7">
    <mergeCell ref="A6:B6"/>
    <mergeCell ref="A1:I1"/>
    <mergeCell ref="B4:B5"/>
    <mergeCell ref="C4:C5"/>
    <mergeCell ref="D4:I4"/>
    <mergeCell ref="A4:A5"/>
    <mergeCell ref="H3:I3"/>
  </mergeCells>
  <printOptions/>
  <pageMargins left="0.4330708661417323" right="0.1968503937007874" top="0.472440944881889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Anhvui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Vivu</dc:creator>
  <cp:keywords/>
  <dc:description/>
  <cp:lastModifiedBy>ADMIN</cp:lastModifiedBy>
  <cp:lastPrinted>2020-06-05T09:32:31Z</cp:lastPrinted>
  <dcterms:created xsi:type="dcterms:W3CDTF">2014-02-24T13:49:53Z</dcterms:created>
  <dcterms:modified xsi:type="dcterms:W3CDTF">2020-06-08T02:23:59Z</dcterms:modified>
  <cp:category/>
  <cp:version/>
  <cp:contentType/>
  <cp:contentStatus/>
</cp:coreProperties>
</file>